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mpellus.sharepoint.com/sites/MarketingTeam/Shared Documents/Website - WIP files and folders/"/>
    </mc:Choice>
  </mc:AlternateContent>
  <xr:revisionPtr revIDLastSave="50" documentId="8_{4214B719-D63F-4654-B2E8-8A145B5ADA16}" xr6:coauthVersionLast="47" xr6:coauthVersionMax="47" xr10:uidLastSave="{58607F91-C4D3-46FD-AB6D-B635EAE0F53C}"/>
  <bookViews>
    <workbookView xWindow="-38520" yWindow="-8340" windowWidth="38640" windowHeight="21120" xr2:uid="{B54C500C-527F-4B60-92B7-F21A8EC0AF4F}"/>
  </bookViews>
  <sheets>
    <sheet name="Welcome to the calculator" sheetId="2" r:id="rId1"/>
    <sheet name="Impellus RoI 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22" i="1"/>
  <c r="F33" i="1"/>
  <c r="D45" i="1"/>
  <c r="D38" i="1"/>
  <c r="F28" i="1"/>
  <c r="F24" i="1"/>
  <c r="F23" i="1"/>
  <c r="D39" i="1" l="1"/>
  <c r="D40" i="1" s="1"/>
  <c r="D42" i="1" s="1"/>
  <c r="D46" i="1"/>
  <c r="D47" i="1" s="1"/>
  <c r="D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 Dean</author>
  </authors>
  <commentList>
    <comment ref="B22" authorId="0" shapeId="0" xr:uid="{C76AC8E2-89EC-4A21-A891-B59B16B91381}">
      <text>
        <r>
          <rPr>
            <sz val="9"/>
            <color indexed="81"/>
            <rFont val="Tahoma"/>
            <charset val="1"/>
          </rPr>
          <t xml:space="preserve">Productivity savings come from spending more time on the important things that ensure that effective work can happen more sustainably with issues and less productive tasks reduced. This raises output.
If managers find more time to lead, manage and make performance interventions there is an increase in their productivity as well as all of those in their team(s).
</t>
        </r>
      </text>
    </comment>
    <comment ref="B24" authorId="0" shapeId="0" xr:uid="{47EFDF0E-9665-4183-904F-F6A27434EF6B}">
      <text>
        <r>
          <rPr>
            <sz val="9"/>
            <color indexed="81"/>
            <rFont val="Tahoma"/>
            <family val="2"/>
          </rPr>
          <t>Don't include recruitment savings here but do include reductions in HR issues such as interventions that could have been saved at a management level, grievances and tribunals.</t>
        </r>
      </text>
    </comment>
    <comment ref="B26" authorId="0" shapeId="0" xr:uid="{8719AA39-21BE-42C1-863A-378281D8F635}">
      <text>
        <r>
          <rPr>
            <sz val="9"/>
            <color indexed="81"/>
            <rFont val="Tahoma"/>
            <family val="2"/>
          </rPr>
          <t>Improving management and leadership skills improves team output and has an impact on talent retention too.
The cost of recruitment is not just agency fees or advertising but the cost of HR and selection process time, onboarding and initial training until capable. Reducing this has a significant impact on costs as well as productivity.</t>
        </r>
      </text>
    </comment>
    <comment ref="B42" authorId="0" shapeId="0" xr:uid="{FD561BB0-0D0E-4209-9024-E58A603E7EF3}">
      <text>
        <r>
          <rPr>
            <sz val="9"/>
            <color indexed="81"/>
            <rFont val="Tahoma"/>
            <family val="2"/>
          </rPr>
          <t>Remember that new management and leadership skills help to set culture that can last.
This means that a lot of gains are carried forward too. Ensuring that managers are continuously at the right level maximises returns and provides long-term organisational strength.</t>
        </r>
      </text>
    </comment>
  </commentList>
</comments>
</file>

<file path=xl/sharedStrings.xml><?xml version="1.0" encoding="utf-8"?>
<sst xmlns="http://schemas.openxmlformats.org/spreadsheetml/2006/main" count="60" uniqueCount="55">
  <si>
    <t>Investment</t>
  </si>
  <si>
    <t>Cost of training</t>
  </si>
  <si>
    <t>Return - productivity savings</t>
  </si>
  <si>
    <t>Summary</t>
  </si>
  <si>
    <t>Average total cost of managers per annum</t>
  </si>
  <si>
    <t>Period being measured (months)</t>
  </si>
  <si>
    <t>Number of managers being trained / evaluated</t>
  </si>
  <si>
    <t>Individuals</t>
  </si>
  <si>
    <t>Average total cost of direct reports per annum</t>
  </si>
  <si>
    <t>Productivity saving for manager</t>
  </si>
  <si>
    <t>Productivity saving for manager's team</t>
  </si>
  <si>
    <t>Productivity saving for other departments inc HR</t>
  </si>
  <si>
    <t>Cost of recruitment of team members</t>
  </si>
  <si>
    <t>Current average length of service of team members (months)</t>
  </si>
  <si>
    <t>Average length of service of team members sought (months)</t>
  </si>
  <si>
    <t>Total organisational investment</t>
  </si>
  <si>
    <t>RoI % over period</t>
  </si>
  <si>
    <t>Annualised RoI %</t>
  </si>
  <si>
    <t>Impellus management and leadership training - return on investment calculator</t>
  </si>
  <si>
    <t>Return - productivity and strategic gains</t>
  </si>
  <si>
    <t>One-off events anticipated in period</t>
  </si>
  <si>
    <t>Estimated average monthly gains through decision making</t>
  </si>
  <si>
    <t>Welcome</t>
  </si>
  <si>
    <t>Calculating a return on training investment can be difficult. This calculator is designed to help you to work with the variables</t>
  </si>
  <si>
    <t>so you can play around and see roughly what kind of financial return you can expect on your investment.</t>
  </si>
  <si>
    <t>Good to know</t>
  </si>
  <si>
    <t>* This spreadsheet is completely open so you can move and change everything and even amend our calculations if you would like.</t>
  </si>
  <si>
    <t>Consider two 'identical' organisations. Swap in an underdeveloped management and leadership team to one. Swap in a superlative</t>
  </si>
  <si>
    <t>Investing in your management and leadership team is an investment in the efficient delivery of your strategy. It speeds up</t>
  </si>
  <si>
    <t>your growth and development and it slashes problems, inefficiencies and disengagement.</t>
  </si>
  <si>
    <t>About this calculator</t>
  </si>
  <si>
    <t>team to the other - one capable of making great decisions, spotting challenges, running projects and engaging teams to do their</t>
  </si>
  <si>
    <t>very best work. It's not difficult to image how quickly and significantly the performance of those organisations will diverge and</t>
  </si>
  <si>
    <t>the difference created in hard financial terms.</t>
  </si>
  <si>
    <t>www.impellus.com</t>
  </si>
  <si>
    <t>0800 619 1230</t>
  </si>
  <si>
    <t>Web:</t>
  </si>
  <si>
    <t>Phone:</t>
  </si>
  <si>
    <t>* Your Impellus Learning and Development Partner would be happy to help you with your calculations.</t>
  </si>
  <si>
    <t>Total organisational return</t>
  </si>
  <si>
    <t>Total average investment per manager</t>
  </si>
  <si>
    <t>Total average return for each team</t>
  </si>
  <si>
    <t>* The grey cells are the ones in which to input your figures. The others are the resultant calculations.</t>
  </si>
  <si>
    <t>* Return on investment in management training can be highly significant so you might be surprised by your results. Do play with the numbers.</t>
  </si>
  <si>
    <t>Average number of direct reports per manager trained</t>
  </si>
  <si>
    <t xml:space="preserve">               new team member fully operational.</t>
  </si>
  <si>
    <t xml:space="preserve">               strategically unrequired assets.</t>
  </si>
  <si>
    <t>* This is their salary plus emloyer's National Insurance (currently 15%).</t>
  </si>
  <si>
    <t>* Advertising or agency fees plus a cost estimated as a percentage of management time over the number of months it takes to get a</t>
  </si>
  <si>
    <t>* These would come from innovations, strategic decisions, improvement in sales or well-executed shifts in strategic decisions.</t>
  </si>
  <si>
    <t xml:space="preserve">* This should be the total of any one-off events in the period such as the completion of new contracts or disposals of </t>
  </si>
  <si>
    <t>* Factor in 1% for every 5 mins of increased productivity per person per day, or an idea that when put into place saves five minutes per person per day</t>
  </si>
  <si>
    <r>
      <rPr>
        <b/>
        <u/>
        <sz val="11"/>
        <color rgb="FFC00000"/>
        <rFont val="Calibri"/>
        <family val="2"/>
      </rPr>
      <t>Click here</t>
    </r>
    <r>
      <rPr>
        <sz val="11"/>
        <color theme="10"/>
        <rFont val="Calibri"/>
        <family val="2"/>
      </rPr>
      <t xml:space="preserve"> </t>
    </r>
    <r>
      <rPr>
        <sz val="11"/>
        <color theme="1"/>
        <rFont val="Calibri"/>
        <family val="2"/>
      </rPr>
      <t>to download your free guide to maximising your training RoI</t>
    </r>
    <r>
      <rPr>
        <sz val="11"/>
        <color theme="10"/>
        <rFont val="Calibri"/>
        <family val="2"/>
      </rPr>
      <t>.</t>
    </r>
  </si>
  <si>
    <t>Impellus management and leadership training - return on investment (RoI) calculator</t>
  </si>
  <si>
    <t>It's worth noting also that there are a number of ways we can help you to improve your returns through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</si>
</sst>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 #,##0.00_-;\-&quot;€&quot;\ * #,##0.00_-;_-&quot;€&quot;\ * &quot;-&quot;??_-;_-@_-"/>
    <numFmt numFmtId="165" formatCode="_-[$£-809]* #,##0_-;\-[$£-809]* #,##0_-;_-[$£-809]* &quot;-&quot;??_-;_-@_-"/>
    <numFmt numFmtId="166" formatCode="_-&quot;£&quot;* #,##0_-;\-&quot;£&quot;* #,##0_-;_-&quot;£&quot;* &quot;-&quot;??_-;_-@_-"/>
    <numFmt numFmtId="167" formatCode="_-* #,##0_-;\-* #,##0_-;_-* &quot;-&quot;??_-;_-@_-"/>
  </numFmts>
  <fonts count="14" x14ac:knownFonts="1">
    <font>
      <sz val="11"/>
      <color theme="1"/>
      <name val="Aptos Narrow"/>
      <family val="2"/>
      <scheme val="minor"/>
    </font>
    <font>
      <sz val="11"/>
      <color theme="1"/>
      <name val="Aptos Narrow"/>
      <family val="2"/>
      <scheme val="minor"/>
    </font>
    <font>
      <sz val="11"/>
      <name val="Calibri"/>
      <family val="2"/>
    </font>
    <font>
      <b/>
      <sz val="11"/>
      <name val="Calibri"/>
      <family val="2"/>
    </font>
    <font>
      <b/>
      <sz val="14"/>
      <name val="Calibri"/>
      <family val="2"/>
    </font>
    <font>
      <u/>
      <sz val="11"/>
      <color theme="10"/>
      <name val="Aptos Narrow"/>
      <family val="2"/>
      <scheme val="minor"/>
    </font>
    <font>
      <b/>
      <sz val="14"/>
      <color theme="1"/>
      <name val="Calibri"/>
      <family val="2"/>
    </font>
    <font>
      <sz val="11"/>
      <color theme="1"/>
      <name val="Calibri"/>
      <family val="2"/>
    </font>
    <font>
      <u/>
      <sz val="11"/>
      <color theme="10"/>
      <name val="Calibri"/>
      <family val="2"/>
    </font>
    <font>
      <sz val="9"/>
      <color theme="1" tint="0.499984740745262"/>
      <name val="Calibri"/>
      <family val="2"/>
    </font>
    <font>
      <sz val="9"/>
      <color indexed="81"/>
      <name val="Tahoma"/>
      <charset val="1"/>
    </font>
    <font>
      <sz val="9"/>
      <color indexed="81"/>
      <name val="Tahoma"/>
      <family val="2"/>
    </font>
    <font>
      <b/>
      <u/>
      <sz val="11"/>
      <color rgb="FFC00000"/>
      <name val="Calibri"/>
      <family val="2"/>
    </font>
    <font>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2" fillId="0" borderId="0" xfId="0" applyFont="1" applyAlignment="1">
      <alignment horizontal="right" vertical="center"/>
    </xf>
    <xf numFmtId="164" fontId="2" fillId="0" borderId="0" xfId="0" applyNumberFormat="1" applyFont="1" applyAlignment="1">
      <alignment vertical="center"/>
    </xf>
    <xf numFmtId="165" fontId="2" fillId="0" borderId="0" xfId="0" applyNumberFormat="1" applyFont="1" applyAlignment="1">
      <alignment horizontal="right" vertical="center"/>
    </xf>
    <xf numFmtId="9" fontId="2" fillId="0" borderId="0" xfId="0" applyNumberFormat="1"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166" fontId="2" fillId="0" borderId="0" xfId="1" applyNumberFormat="1" applyFont="1" applyFill="1" applyAlignment="1">
      <alignment horizontal="right" vertical="center"/>
    </xf>
    <xf numFmtId="165" fontId="2" fillId="0" borderId="0" xfId="0" applyNumberFormat="1" applyFont="1" applyAlignment="1">
      <alignment vertical="center"/>
    </xf>
    <xf numFmtId="9" fontId="3" fillId="0" borderId="0" xfId="0" applyNumberFormat="1" applyFont="1" applyAlignment="1">
      <alignment horizontal="right" vertical="center"/>
    </xf>
    <xf numFmtId="9" fontId="3" fillId="0" borderId="2" xfId="3" applyFont="1" applyBorder="1" applyAlignment="1">
      <alignment horizontal="right" vertical="center"/>
    </xf>
    <xf numFmtId="9" fontId="3" fillId="0" borderId="0" xfId="3" applyFont="1" applyBorder="1" applyAlignment="1">
      <alignment horizontal="right" vertical="center"/>
    </xf>
    <xf numFmtId="0" fontId="4" fillId="0" borderId="0" xfId="0" applyFont="1" applyAlignment="1">
      <alignment vertical="center"/>
    </xf>
    <xf numFmtId="0" fontId="5" fillId="0" borderId="0" xfId="4"/>
    <xf numFmtId="0" fontId="6" fillId="0" borderId="0" xfId="0" applyFont="1"/>
    <xf numFmtId="0" fontId="7" fillId="0" borderId="0" xfId="0" applyFont="1"/>
    <xf numFmtId="0" fontId="8" fillId="0" borderId="0" xfId="4" applyFont="1"/>
    <xf numFmtId="0" fontId="9" fillId="0" borderId="0" xfId="0" applyFont="1" applyAlignment="1">
      <alignment vertical="center"/>
    </xf>
    <xf numFmtId="165" fontId="2" fillId="2" borderId="3" xfId="0" applyNumberFormat="1" applyFont="1" applyFill="1" applyBorder="1" applyAlignment="1">
      <alignment horizontal="right" vertical="center"/>
    </xf>
    <xf numFmtId="167" fontId="2" fillId="2" borderId="4" xfId="2" applyNumberFormat="1" applyFont="1" applyFill="1" applyBorder="1" applyAlignment="1">
      <alignment horizontal="right" vertical="center"/>
    </xf>
    <xf numFmtId="167" fontId="2" fillId="2" borderId="3" xfId="2" applyNumberFormat="1" applyFont="1" applyFill="1" applyBorder="1" applyAlignment="1">
      <alignment horizontal="right" vertical="center"/>
    </xf>
    <xf numFmtId="166" fontId="2" fillId="2" borderId="3" xfId="1" applyNumberFormat="1" applyFont="1" applyFill="1" applyBorder="1" applyAlignment="1">
      <alignment horizontal="right" vertical="center"/>
    </xf>
    <xf numFmtId="9" fontId="2" fillId="2" borderId="3" xfId="3" applyFont="1" applyFill="1" applyBorder="1" applyAlignment="1">
      <alignment horizontal="right" vertical="center"/>
    </xf>
    <xf numFmtId="0" fontId="2" fillId="2" borderId="3" xfId="0" applyFont="1" applyFill="1" applyBorder="1" applyAlignment="1">
      <alignment horizontal="right" vertical="center"/>
    </xf>
  </cellXfs>
  <cellStyles count="5">
    <cellStyle name="Comma" xfId="2" builtinId="3"/>
    <cellStyle name="Currency" xfId="1" builtinId="4"/>
    <cellStyle name="Hyperlink" xfId="4" builtinId="8"/>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55601</xdr:rowOff>
    </xdr:from>
    <xdr:to>
      <xdr:col>2</xdr:col>
      <xdr:colOff>438150</xdr:colOff>
      <xdr:row>4</xdr:row>
      <xdr:rowOff>57150</xdr:rowOff>
    </xdr:to>
    <xdr:pic>
      <xdr:nvPicPr>
        <xdr:cNvPr id="2" name="Picture 1">
          <a:extLst>
            <a:ext uri="{FF2B5EF4-FFF2-40B4-BE49-F238E27FC236}">
              <a16:creationId xmlns:a16="http://schemas.microsoft.com/office/drawing/2014/main" id="{B8B31B58-0B25-4E65-B6C7-3BD92DCFC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46101"/>
          <a:ext cx="1038225" cy="573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57150</xdr:rowOff>
    </xdr:from>
    <xdr:to>
      <xdr:col>1</xdr:col>
      <xdr:colOff>1047750</xdr:colOff>
      <xdr:row>4</xdr:row>
      <xdr:rowOff>58699</xdr:rowOff>
    </xdr:to>
    <xdr:pic>
      <xdr:nvPicPr>
        <xdr:cNvPr id="5" name="Picture 4">
          <a:extLst>
            <a:ext uri="{FF2B5EF4-FFF2-40B4-BE49-F238E27FC236}">
              <a16:creationId xmlns:a16="http://schemas.microsoft.com/office/drawing/2014/main" id="{665E85B3-59BF-4F8D-A60C-8E4DD5188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47650"/>
          <a:ext cx="1038225" cy="5730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mpellus.com/" TargetMode="External"/><Relationship Id="rId1" Type="http://schemas.openxmlformats.org/officeDocument/2006/relationships/hyperlink" Target="https://impellus.com/wp-content/uploads/2025/06/Impellus-how-to-maximise-the-impact-of-Impellus-training-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3C76-F5C8-4FFB-8D5F-B82324A536C8}">
  <sheetPr>
    <pageSetUpPr fitToPage="1"/>
  </sheetPr>
  <dimension ref="B1:D43"/>
  <sheetViews>
    <sheetView showGridLines="0" tabSelected="1" workbookViewId="0">
      <selection activeCell="L44" sqref="L44"/>
    </sheetView>
  </sheetViews>
  <sheetFormatPr defaultColWidth="9.140625" defaultRowHeight="15" x14ac:dyDescent="0.25"/>
  <cols>
    <col min="1" max="16384" width="9.140625" style="16"/>
  </cols>
  <sheetData>
    <row r="1" spans="2:4" s="1" customFormat="1" x14ac:dyDescent="0.25">
      <c r="D1" s="2"/>
    </row>
    <row r="2" spans="2:4" s="1" customFormat="1" x14ac:dyDescent="0.25">
      <c r="D2" s="2"/>
    </row>
    <row r="3" spans="2:4" s="1" customFormat="1" x14ac:dyDescent="0.25">
      <c r="D3" s="2"/>
    </row>
    <row r="4" spans="2:4" s="1" customFormat="1" x14ac:dyDescent="0.25">
      <c r="D4" s="2"/>
    </row>
    <row r="5" spans="2:4" s="1" customFormat="1" x14ac:dyDescent="0.25">
      <c r="D5" s="2"/>
    </row>
    <row r="6" spans="2:4" s="1" customFormat="1" ht="18.75" x14ac:dyDescent="0.25">
      <c r="B6" s="13" t="s">
        <v>53</v>
      </c>
      <c r="D6" s="2"/>
    </row>
    <row r="7" spans="2:4" s="1" customFormat="1" ht="18.75" x14ac:dyDescent="0.25">
      <c r="B7" s="13"/>
      <c r="D7" s="2"/>
    </row>
    <row r="8" spans="2:4" s="1" customFormat="1" ht="18.75" x14ac:dyDescent="0.3">
      <c r="B8" s="15" t="s">
        <v>22</v>
      </c>
      <c r="D8" s="2"/>
    </row>
    <row r="9" spans="2:4" s="1" customFormat="1" ht="18.75" x14ac:dyDescent="0.25">
      <c r="B9" s="13"/>
      <c r="D9" s="2"/>
    </row>
    <row r="10" spans="2:4" s="1" customFormat="1" ht="15.95" customHeight="1" x14ac:dyDescent="0.25">
      <c r="B10" s="1" t="s">
        <v>27</v>
      </c>
      <c r="D10" s="2"/>
    </row>
    <row r="11" spans="2:4" s="1" customFormat="1" ht="15.95" customHeight="1" x14ac:dyDescent="0.25">
      <c r="B11" s="1" t="s">
        <v>31</v>
      </c>
      <c r="D11" s="2"/>
    </row>
    <row r="12" spans="2:4" s="1" customFormat="1" ht="15.95" customHeight="1" x14ac:dyDescent="0.25">
      <c r="B12" s="1" t="s">
        <v>32</v>
      </c>
      <c r="D12" s="2"/>
    </row>
    <row r="13" spans="2:4" s="1" customFormat="1" ht="15.95" customHeight="1" x14ac:dyDescent="0.25">
      <c r="B13" s="1" t="s">
        <v>33</v>
      </c>
      <c r="D13" s="2"/>
    </row>
    <row r="14" spans="2:4" s="1" customFormat="1" ht="15.95" customHeight="1" x14ac:dyDescent="0.25">
      <c r="D14" s="2"/>
    </row>
    <row r="15" spans="2:4" s="1" customFormat="1" ht="15.95" customHeight="1" x14ac:dyDescent="0.25">
      <c r="B15" s="1" t="s">
        <v>28</v>
      </c>
      <c r="D15" s="2"/>
    </row>
    <row r="16" spans="2:4" s="1" customFormat="1" ht="15.95" customHeight="1" x14ac:dyDescent="0.25">
      <c r="B16" s="1" t="s">
        <v>29</v>
      </c>
      <c r="D16" s="2"/>
    </row>
    <row r="17" spans="2:4" s="1" customFormat="1" ht="15.95" customHeight="1" x14ac:dyDescent="0.25">
      <c r="D17" s="2"/>
    </row>
    <row r="18" spans="2:4" s="1" customFormat="1" x14ac:dyDescent="0.25">
      <c r="D18" s="2"/>
    </row>
    <row r="19" spans="2:4" ht="18.75" x14ac:dyDescent="0.3">
      <c r="B19" s="15" t="s">
        <v>30</v>
      </c>
    </row>
    <row r="21" spans="2:4" x14ac:dyDescent="0.25">
      <c r="B21" s="16" t="s">
        <v>23</v>
      </c>
    </row>
    <row r="22" spans="2:4" x14ac:dyDescent="0.25">
      <c r="B22" s="16" t="s">
        <v>24</v>
      </c>
    </row>
    <row r="24" spans="2:4" x14ac:dyDescent="0.25">
      <c r="B24" s="16" t="s">
        <v>54</v>
      </c>
    </row>
    <row r="26" spans="2:4" x14ac:dyDescent="0.25">
      <c r="B26" s="17" t="s">
        <v>52</v>
      </c>
    </row>
    <row r="30" spans="2:4" ht="18.75" x14ac:dyDescent="0.3">
      <c r="B30" s="15" t="s">
        <v>25</v>
      </c>
    </row>
    <row r="32" spans="2:4" x14ac:dyDescent="0.25">
      <c r="B32" s="16" t="s">
        <v>42</v>
      </c>
    </row>
    <row r="34" spans="2:3" x14ac:dyDescent="0.25">
      <c r="B34" s="16" t="s">
        <v>43</v>
      </c>
    </row>
    <row r="36" spans="2:3" x14ac:dyDescent="0.25">
      <c r="B36" s="16" t="s">
        <v>26</v>
      </c>
    </row>
    <row r="38" spans="2:3" x14ac:dyDescent="0.25">
      <c r="B38" s="16" t="s">
        <v>38</v>
      </c>
    </row>
    <row r="42" spans="2:3" x14ac:dyDescent="0.25">
      <c r="B42" s="16" t="s">
        <v>36</v>
      </c>
      <c r="C42" s="14" t="s">
        <v>34</v>
      </c>
    </row>
    <row r="43" spans="2:3" x14ac:dyDescent="0.25">
      <c r="B43" s="16" t="s">
        <v>37</v>
      </c>
      <c r="C43" s="16" t="s">
        <v>35</v>
      </c>
    </row>
  </sheetData>
  <hyperlinks>
    <hyperlink ref="B26" r:id="rId1" display="Download your free guide to maximising your training RoI" xr:uid="{CF5CFA3F-4400-48E8-96C0-46647FA7CC24}"/>
    <hyperlink ref="C42" r:id="rId2" xr:uid="{9F6CE6D1-0C4A-4133-BB3C-BDF53A461052}"/>
  </hyperlinks>
  <pageMargins left="0.25" right="0.25" top="0.75" bottom="0.75" header="0.3" footer="0.3"/>
  <pageSetup paperSize="9" scale="77"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CE98-5CEB-49C2-8683-B1A85F80D3AC}">
  <sheetPr>
    <tabColor rgb="FFC00000"/>
    <pageSetUpPr fitToPage="1"/>
  </sheetPr>
  <dimension ref="B6:H49"/>
  <sheetViews>
    <sheetView showGridLines="0" topLeftCell="A9" zoomScaleNormal="100" workbookViewId="0">
      <selection activeCell="G45" sqref="G45"/>
    </sheetView>
  </sheetViews>
  <sheetFormatPr defaultColWidth="9.140625" defaultRowHeight="15" x14ac:dyDescent="0.25"/>
  <cols>
    <col min="1" max="1" width="9.140625" style="1"/>
    <col min="2" max="2" width="51.7109375" style="1" customWidth="1"/>
    <col min="3" max="3" width="4.85546875" style="1" customWidth="1"/>
    <col min="4" max="4" width="12.7109375" style="2" customWidth="1"/>
    <col min="5" max="5" width="4.85546875" style="1" customWidth="1"/>
    <col min="6" max="6" width="12.7109375" style="1" customWidth="1"/>
    <col min="7" max="7" width="4.85546875" style="1" customWidth="1"/>
    <col min="8" max="8" width="9.140625" style="18"/>
    <col min="9" max="16384" width="9.140625" style="1"/>
  </cols>
  <sheetData>
    <row r="6" spans="2:8" ht="18.75" x14ac:dyDescent="0.25">
      <c r="B6" s="13" t="s">
        <v>18</v>
      </c>
    </row>
    <row r="7" spans="2:8" ht="18.75" x14ac:dyDescent="0.25">
      <c r="B7" s="13"/>
    </row>
    <row r="9" spans="2:8" x14ac:dyDescent="0.25">
      <c r="B9" s="6" t="s">
        <v>0</v>
      </c>
    </row>
    <row r="10" spans="2:8" x14ac:dyDescent="0.25">
      <c r="B10" s="1" t="s">
        <v>1</v>
      </c>
      <c r="C10" s="3"/>
      <c r="D10" s="19">
        <v>20000</v>
      </c>
    </row>
    <row r="11" spans="2:8" x14ac:dyDescent="0.25">
      <c r="B11" s="1" t="s">
        <v>6</v>
      </c>
      <c r="D11" s="20">
        <v>10</v>
      </c>
    </row>
    <row r="12" spans="2:8" x14ac:dyDescent="0.25">
      <c r="B12" s="1" t="s">
        <v>5</v>
      </c>
      <c r="D12" s="20">
        <v>12</v>
      </c>
    </row>
    <row r="15" spans="2:8" x14ac:dyDescent="0.25">
      <c r="B15" s="6" t="s">
        <v>7</v>
      </c>
    </row>
    <row r="16" spans="2:8" x14ac:dyDescent="0.25">
      <c r="B16" s="1" t="s">
        <v>4</v>
      </c>
      <c r="C16" s="3"/>
      <c r="D16" s="19">
        <v>45000</v>
      </c>
      <c r="H16" s="18" t="s">
        <v>47</v>
      </c>
    </row>
    <row r="17" spans="2:8" x14ac:dyDescent="0.25">
      <c r="B17" s="1" t="s">
        <v>44</v>
      </c>
      <c r="D17" s="21">
        <v>3</v>
      </c>
    </row>
    <row r="18" spans="2:8" x14ac:dyDescent="0.25">
      <c r="B18" s="1" t="s">
        <v>8</v>
      </c>
      <c r="D18" s="22">
        <v>30000</v>
      </c>
      <c r="H18" s="18" t="s">
        <v>47</v>
      </c>
    </row>
    <row r="19" spans="2:8" x14ac:dyDescent="0.25">
      <c r="D19" s="8"/>
    </row>
    <row r="21" spans="2:8" x14ac:dyDescent="0.25">
      <c r="B21" s="6" t="s">
        <v>2</v>
      </c>
    </row>
    <row r="22" spans="2:8" x14ac:dyDescent="0.25">
      <c r="B22" s="1" t="s">
        <v>9</v>
      </c>
      <c r="D22" s="23">
        <v>0.05</v>
      </c>
      <c r="F22" s="9">
        <f>((D22*(D16/12))*D12)*D11</f>
        <v>22500</v>
      </c>
      <c r="H22" s="18" t="s">
        <v>51</v>
      </c>
    </row>
    <row r="23" spans="2:8" x14ac:dyDescent="0.25">
      <c r="B23" s="1" t="s">
        <v>10</v>
      </c>
      <c r="C23" s="3"/>
      <c r="D23" s="23">
        <v>0.05</v>
      </c>
      <c r="F23" s="9">
        <f>(((D23*(D18/12))*D12)*D17)*D11</f>
        <v>45000</v>
      </c>
      <c r="H23" s="18" t="s">
        <v>51</v>
      </c>
    </row>
    <row r="24" spans="2:8" x14ac:dyDescent="0.25">
      <c r="B24" s="1" t="s">
        <v>11</v>
      </c>
      <c r="C24" s="3"/>
      <c r="D24" s="23">
        <v>0.05</v>
      </c>
      <c r="F24" s="9">
        <f>(((D24*(D18/12))*D12)*D17)*D11</f>
        <v>45000</v>
      </c>
      <c r="H24" s="18" t="s">
        <v>51</v>
      </c>
    </row>
    <row r="25" spans="2:8" x14ac:dyDescent="0.25">
      <c r="C25" s="3"/>
      <c r="D25" s="4"/>
    </row>
    <row r="26" spans="2:8" x14ac:dyDescent="0.25">
      <c r="B26" s="1" t="s">
        <v>12</v>
      </c>
      <c r="C26" s="3"/>
      <c r="D26" s="19">
        <v>4500</v>
      </c>
      <c r="H26" s="18" t="s">
        <v>48</v>
      </c>
    </row>
    <row r="27" spans="2:8" x14ac:dyDescent="0.25">
      <c r="B27" s="1" t="s">
        <v>13</v>
      </c>
      <c r="C27" s="3"/>
      <c r="D27" s="24">
        <v>23</v>
      </c>
      <c r="H27" s="18" t="s">
        <v>45</v>
      </c>
    </row>
    <row r="28" spans="2:8" x14ac:dyDescent="0.25">
      <c r="B28" s="1" t="s">
        <v>14</v>
      </c>
      <c r="C28" s="3"/>
      <c r="D28" s="24">
        <v>25</v>
      </c>
      <c r="F28" s="9">
        <f>((D11*D17)*D26)*((D28/D27)-1)*(D12/D28)</f>
        <v>5634.7826086956484</v>
      </c>
    </row>
    <row r="29" spans="2:8" x14ac:dyDescent="0.25">
      <c r="C29" s="3"/>
    </row>
    <row r="30" spans="2:8" x14ac:dyDescent="0.25">
      <c r="C30" s="3"/>
      <c r="D30" s="4"/>
    </row>
    <row r="31" spans="2:8" x14ac:dyDescent="0.25">
      <c r="B31" s="6" t="s">
        <v>19</v>
      </c>
      <c r="C31" s="3"/>
      <c r="D31" s="4"/>
    </row>
    <row r="32" spans="2:8" x14ac:dyDescent="0.25">
      <c r="B32" s="1" t="s">
        <v>21</v>
      </c>
      <c r="C32" s="3"/>
      <c r="D32" s="19">
        <v>500</v>
      </c>
      <c r="F32" s="9">
        <f>D32*D12</f>
        <v>6000</v>
      </c>
      <c r="H32" s="18" t="s">
        <v>49</v>
      </c>
    </row>
    <row r="33" spans="2:8" x14ac:dyDescent="0.25">
      <c r="B33" s="1" t="s">
        <v>20</v>
      </c>
      <c r="C33" s="3"/>
      <c r="D33" s="19">
        <v>1000</v>
      </c>
      <c r="F33" s="9">
        <f>D33</f>
        <v>1000</v>
      </c>
      <c r="H33" s="18" t="s">
        <v>50</v>
      </c>
    </row>
    <row r="34" spans="2:8" x14ac:dyDescent="0.25">
      <c r="C34" s="3"/>
      <c r="D34" s="4"/>
      <c r="H34" s="18" t="s">
        <v>46</v>
      </c>
    </row>
    <row r="37" spans="2:8" x14ac:dyDescent="0.25">
      <c r="B37" s="6" t="s">
        <v>3</v>
      </c>
    </row>
    <row r="38" spans="2:8" x14ac:dyDescent="0.25">
      <c r="B38" s="1" t="s">
        <v>15</v>
      </c>
      <c r="C38" s="3"/>
      <c r="D38" s="4">
        <f>D10</f>
        <v>20000</v>
      </c>
    </row>
    <row r="39" spans="2:8" x14ac:dyDescent="0.25">
      <c r="B39" s="1" t="s">
        <v>39</v>
      </c>
      <c r="C39" s="3"/>
      <c r="D39" s="4">
        <f>SUM(F22:F35)</f>
        <v>125134.78260869565</v>
      </c>
    </row>
    <row r="40" spans="2:8" ht="15.75" thickBot="1" x14ac:dyDescent="0.3">
      <c r="B40" s="7" t="s">
        <v>16</v>
      </c>
      <c r="C40" s="5"/>
      <c r="D40" s="11">
        <f>(D39-D38)/D38</f>
        <v>5.2567391304347826</v>
      </c>
    </row>
    <row r="41" spans="2:8" x14ac:dyDescent="0.25">
      <c r="B41" s="7"/>
      <c r="C41" s="5"/>
      <c r="D41" s="12"/>
    </row>
    <row r="42" spans="2:8" x14ac:dyDescent="0.25">
      <c r="B42" s="7" t="s">
        <v>17</v>
      </c>
      <c r="C42" s="5"/>
      <c r="D42" s="12">
        <f>D40/(12/D12)</f>
        <v>5.2567391304347826</v>
      </c>
    </row>
    <row r="43" spans="2:8" x14ac:dyDescent="0.25">
      <c r="B43" s="7"/>
      <c r="C43" s="5"/>
      <c r="D43" s="10"/>
    </row>
    <row r="45" spans="2:8" x14ac:dyDescent="0.25">
      <c r="B45" s="1" t="s">
        <v>40</v>
      </c>
      <c r="C45" s="3"/>
      <c r="D45" s="4">
        <f>D10/D11</f>
        <v>2000</v>
      </c>
    </row>
    <row r="46" spans="2:8" x14ac:dyDescent="0.25">
      <c r="B46" s="1" t="s">
        <v>41</v>
      </c>
      <c r="C46" s="3"/>
      <c r="D46" s="4">
        <f>SUM(F22:F35)/D11</f>
        <v>12513.478260869564</v>
      </c>
    </row>
    <row r="47" spans="2:8" ht="15.75" thickBot="1" x14ac:dyDescent="0.3">
      <c r="B47" s="7" t="s">
        <v>16</v>
      </c>
      <c r="C47" s="5"/>
      <c r="D47" s="11">
        <f>(D46-D45)/D45</f>
        <v>5.2567391304347817</v>
      </c>
    </row>
    <row r="48" spans="2:8" x14ac:dyDescent="0.25">
      <c r="B48" s="7"/>
      <c r="C48" s="5"/>
      <c r="D48" s="12"/>
    </row>
    <row r="49" spans="2:4" x14ac:dyDescent="0.25">
      <c r="B49" s="7" t="s">
        <v>17</v>
      </c>
      <c r="C49" s="5"/>
      <c r="D49" s="12">
        <f>D47/(12/D12)</f>
        <v>5.2567391304347817</v>
      </c>
    </row>
  </sheetData>
  <protectedRanges>
    <protectedRange sqref="D22 D14:D19 D10:D12" name="Range1"/>
  </protectedRanges>
  <pageMargins left="0.25" right="0.25" top="0.75" bottom="0.75" header="0.3" footer="0.3"/>
  <pageSetup paperSize="9" scale="97"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D0D85500293D4382DEA79BCEB30FE5" ma:contentTypeVersion="17" ma:contentTypeDescription="Create a new document." ma:contentTypeScope="" ma:versionID="848cdd35e76ed0b4cc9718b3fdef37a4">
  <xsd:schema xmlns:xsd="http://www.w3.org/2001/XMLSchema" xmlns:xs="http://www.w3.org/2001/XMLSchema" xmlns:p="http://schemas.microsoft.com/office/2006/metadata/properties" xmlns:ns2="1f753855-45a1-426e-b0c3-693c74f9556e" xmlns:ns3="3af2d15c-26f0-4873-8f21-9cee18803145" targetNamespace="http://schemas.microsoft.com/office/2006/metadata/properties" ma:root="true" ma:fieldsID="f4d288170ac618461c36b1723e77915f" ns2:_="" ns3:_="">
    <xsd:import namespace="1f753855-45a1-426e-b0c3-693c74f9556e"/>
    <xsd:import namespace="3af2d15c-26f0-4873-8f21-9cee1880314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53855-45a1-426e-b0c3-693c74f95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7b9d31-d0de-4f92-bc40-022a6b6e52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f2d15c-26f0-4873-8f21-9cee1880314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5f1d05-8131-4bc9-8cdd-841d8de377f1}" ma:internalName="TaxCatchAll" ma:showField="CatchAllData" ma:web="3af2d15c-26f0-4873-8f21-9cee188031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af2d15c-26f0-4873-8f21-9cee18803145" xsi:nil="true"/>
    <lcf76f155ced4ddcb4097134ff3c332f xmlns="1f753855-45a1-426e-b0c3-693c74f955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1D9737-E6EE-48C4-98C8-8BE3A5C4957E}">
  <ds:schemaRefs>
    <ds:schemaRef ds:uri="http://schemas.microsoft.com/sharepoint/v3/contenttype/forms"/>
  </ds:schemaRefs>
</ds:datastoreItem>
</file>

<file path=customXml/itemProps2.xml><?xml version="1.0" encoding="utf-8"?>
<ds:datastoreItem xmlns:ds="http://schemas.openxmlformats.org/officeDocument/2006/customXml" ds:itemID="{609FC047-DD09-43D6-9588-A67F5B4E8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53855-45a1-426e-b0c3-693c74f9556e"/>
    <ds:schemaRef ds:uri="3af2d15c-26f0-4873-8f21-9cee18803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C4353-375F-4BD7-BED0-7FFA898A993E}">
  <ds:schemaRefs>
    <ds:schemaRef ds:uri="http://purl.org/dc/terms/"/>
    <ds:schemaRef ds:uri="http://schemas.microsoft.com/office/2006/documentManagement/types"/>
    <ds:schemaRef ds:uri="http://purl.org/dc/elements/1.1/"/>
    <ds:schemaRef ds:uri="http://www.w3.org/XML/1998/namespace"/>
    <ds:schemaRef ds:uri="1f753855-45a1-426e-b0c3-693c74f9556e"/>
    <ds:schemaRef ds:uri="3af2d15c-26f0-4873-8f21-9cee1880314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Welcome to the calculator</vt:lpstr>
      <vt:lpstr>Impellus RoI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Dean</dc:creator>
  <cp:lastModifiedBy>Daria Martin</cp:lastModifiedBy>
  <cp:lastPrinted>2025-11-14T11:55:05Z</cp:lastPrinted>
  <dcterms:created xsi:type="dcterms:W3CDTF">2025-11-11T13:18:02Z</dcterms:created>
  <dcterms:modified xsi:type="dcterms:W3CDTF">2025-12-11T10:12:39Z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0x010100D6D0D85500293D4382DEA79BCEB30FE5</vt:lpwstr>
  </property>
  <property fmtid="{D5CDD505-2E9C-101B-9397-08002B2CF9AE}" pid="3" name="MediaServiceImageTags">
    <vt:lpwstr/>
  </property>
</Properties>
</file>